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6ca7a6b5130574/Documents/"/>
    </mc:Choice>
  </mc:AlternateContent>
  <xr:revisionPtr revIDLastSave="7" documentId="8_{A757A586-6863-4467-B2BC-BBECE0931DD2}" xr6:coauthVersionLast="47" xr6:coauthVersionMax="47" xr10:uidLastSave="{7A7EB52F-7F52-4507-9C30-ECC992382D82}"/>
  <bookViews>
    <workbookView xWindow="-120" yWindow="-120" windowWidth="29040" windowHeight="15720" xr2:uid="{00000000-000D-0000-FFFF-FFFF00000000}"/>
  </bookViews>
  <sheets>
    <sheet name="Variances" sheetId="1" r:id="rId1"/>
    <sheet name="Sheet1" sheetId="2" r:id="rId2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H28" i="1" l="1"/>
  <c r="L28" i="1" s="1"/>
  <c r="H26" i="1"/>
  <c r="L26" i="1" s="1"/>
  <c r="H24" i="1"/>
  <c r="K24" i="1" s="1"/>
  <c r="H20" i="1"/>
  <c r="K20" i="1" s="1"/>
  <c r="H18" i="1"/>
  <c r="L18" i="1" s="1"/>
  <c r="N18" i="1" s="1"/>
  <c r="H16" i="1"/>
  <c r="L16" i="1" s="1"/>
  <c r="N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8" i="1"/>
  <c r="F22" i="1"/>
  <c r="N10" i="1" s="1"/>
  <c r="K14" i="1"/>
  <c r="N26" i="1" l="1"/>
  <c r="N28" i="1"/>
  <c r="K26" i="1"/>
  <c r="L24" i="1"/>
  <c r="N24" i="1" s="1"/>
  <c r="I22" i="1"/>
  <c r="K18" i="1"/>
  <c r="K16" i="1"/>
  <c r="N14" i="1"/>
  <c r="N12" i="1"/>
  <c r="K12" i="1"/>
  <c r="J22" i="1"/>
  <c r="H22" i="1"/>
  <c r="L22" i="1" s="1"/>
  <c r="G22" i="1"/>
  <c r="M22" i="1" s="1"/>
  <c r="L20" i="1"/>
  <c r="N20" i="1" s="1"/>
  <c r="N22" i="1" l="1"/>
  <c r="K22" i="1"/>
</calcChain>
</file>

<file path=xl/sharedStrings.xml><?xml version="1.0" encoding="utf-8"?>
<sst xmlns="http://schemas.openxmlformats.org/spreadsheetml/2006/main" count="32" uniqueCount="28">
  <si>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</si>
  <si>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</si>
  <si>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</si>
  <si>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</si>
  <si>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</si>
  <si>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</si>
  <si>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</si>
  <si>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</si>
  <si>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</si>
  <si>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</si>
  <si>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</si>
  <si>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</si>
  <si>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</si>
  <si>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</si>
  <si>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</si>
  <si>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</si>
  <si>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</si>
  <si>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</si>
  <si>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</si>
  <si>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</si>
  <si>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</si>
  <si>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</si>
  <si>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2023/24 – pro forma </t>
  </si>
  <si>
    <t>Total other receipts have decreased from 2022/23, as in 2022/23 the parish council received a £35,000 CIL grant from the SDNPA and a £17,500 grant from the Rees Jeffrey Fund which were used as funding towards the cost of building a new village car park.  Further CIL funds of £57,862 were received following the completion of a new housing development. The 2022/23 figure also includes an amount of £27,627 reclaimed VAT from the construction and materials cost of building the village car park</t>
  </si>
  <si>
    <t>All other payments have decreased from 2022/23 as this figure includes £152,467 of payments for the new village car park</t>
  </si>
  <si>
    <t>The 2023/24 Balance Forward figure is reduced from 2022/23 as £11,468 of the CIL funds received during 2022/23 were spent on parish infrastructure projects during 2023/24</t>
  </si>
  <si>
    <t>The Staff cost have increased from 2022/23 as the clerk had a pay rise effective from 1st April from £13.45 to £16.02 which accounts for the increase, together with her hours increasing from 22 to 24 per week.</t>
  </si>
  <si>
    <t>The 2022/23 Fixed Assets are restated as £76,476 following a calculation error (the incorrect figure shown on the 2022/23 AGAR was £76,835). The FA figure for 2023/24 is increased due to the addition of FA including new fencing in the village car park (£7692), five new recycled benches installed in the cricket field (£2721), a new memorial bench (£500) and five dog poop bag dispensers for the parish (£1261)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</si>
</sst>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C11" workbookViewId="0">
      <selection activeCell="O26" sqref="O26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75" x14ac:dyDescent="0.2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31" t="s">
        <v>21</v>
      </c>
      <c r="B4" s="32"/>
      <c r="C4" s="32"/>
      <c r="D4" s="32"/>
      <c r="E4" s="32"/>
      <c r="F4" s="32"/>
      <c r="G4" s="32"/>
      <c r="H4" s="32"/>
    </row>
    <row r="5" spans="1:15" x14ac:dyDescent="0.2">
      <c r="A5" s="1" t="s">
        <v>18</v>
      </c>
    </row>
    <row r="6" spans="1:15" ht="15" x14ac:dyDescent="0.25">
      <c r="A6" s="17"/>
      <c r="D6" s="3"/>
      <c r="F6" s="3"/>
      <c r="O6" s="16"/>
    </row>
    <row r="7" spans="1:15" ht="30" x14ac:dyDescent="0.25">
      <c r="D7" s="18">
        <v>2024</v>
      </c>
      <c r="E7" s="16"/>
      <c r="F7" s="18">
        <v>2023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17</v>
      </c>
      <c r="O7" s="19" t="s">
        <v>16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19</v>
      </c>
      <c r="M8" s="18" t="s">
        <v>20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7" t="s">
        <v>2</v>
      </c>
      <c r="B10" s="27"/>
      <c r="C10" s="27"/>
      <c r="D10" s="7">
        <v>69893</v>
      </c>
      <c r="F10" s="7">
        <v>110770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28" t="s">
        <v>13</v>
      </c>
      <c r="B12" s="29"/>
      <c r="C12" s="30"/>
      <c r="D12" s="7">
        <v>34857</v>
      </c>
      <c r="F12" s="7">
        <v>31341</v>
      </c>
      <c r="G12" s="4">
        <f>D12-F12</f>
        <v>3516</v>
      </c>
      <c r="H12" s="5">
        <f>IF((D12&gt;F12),(D12-F12)/F12,IF(D12&lt;F12,-(D12-F12)/F12,IF(D12=F12,0)))</f>
        <v>0.11218531635876328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86.25" thickBot="1" x14ac:dyDescent="0.25">
      <c r="A14" s="26" t="s">
        <v>3</v>
      </c>
      <c r="B14" s="26"/>
      <c r="C14" s="26"/>
      <c r="D14" s="7">
        <v>4612</v>
      </c>
      <c r="F14" s="7">
        <v>142514</v>
      </c>
      <c r="G14" s="4">
        <f>D14-F14</f>
        <v>-137902</v>
      </c>
      <c r="H14" s="5">
        <f>IF((D14&gt;F14),(D14-F14)/F14,IF(D14&lt;F14,-(D14-F14)/F14,IF(D14=F14,0)))</f>
        <v>0.96763826711761647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YES</v>
      </c>
      <c r="N14" s="9" t="str">
        <f>IF((L14="YES")*AND(I14+J14&lt;1),"Explanation not required, difference less than £500"," ")</f>
        <v xml:space="preserve"> </v>
      </c>
      <c r="O14" s="12" t="s">
        <v>23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43.5" thickBot="1" x14ac:dyDescent="0.25">
      <c r="A16" s="26" t="s">
        <v>4</v>
      </c>
      <c r="B16" s="26"/>
      <c r="C16" s="26"/>
      <c r="D16" s="7">
        <v>19559</v>
      </c>
      <c r="F16" s="7">
        <v>16562</v>
      </c>
      <c r="G16" s="4">
        <f>D16-F16</f>
        <v>2997</v>
      </c>
      <c r="H16" s="5">
        <f>IF((D16&gt;F16),(D16-F16)/F16,IF(D16&lt;F16,-(D16-F16)/F16,IF(D16=F16,0)))</f>
        <v>0.18095640623113152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26</v>
      </c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6" t="s">
        <v>7</v>
      </c>
      <c r="B18" s="26"/>
      <c r="C18" s="26"/>
      <c r="D18" s="7">
        <v>3637</v>
      </c>
      <c r="F18" s="7">
        <v>3637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29.25" thickBot="1" x14ac:dyDescent="0.25">
      <c r="A20" s="26" t="s">
        <v>14</v>
      </c>
      <c r="B20" s="26"/>
      <c r="C20" s="26"/>
      <c r="D20" s="7">
        <v>35873</v>
      </c>
      <c r="F20" s="7">
        <v>194533</v>
      </c>
      <c r="G20" s="4">
        <f>D20-F20</f>
        <v>-158660</v>
      </c>
      <c r="H20" s="5">
        <f>IF((D20&gt;F20),(D20-F20)/F20,IF(D20&lt;F20,-(D20-F20)/F20,IF(D20=F20,0)))</f>
        <v>0.81559426935275758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YES</v>
      </c>
      <c r="N20" s="9" t="str">
        <f>IF((L20="YES")*AND(I20+J20&lt;1),"Explanation not required, difference less than £500"," ")</f>
        <v xml:space="preserve"> </v>
      </c>
      <c r="O20" s="12" t="s">
        <v>24</v>
      </c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43.5" thickBot="1" x14ac:dyDescent="0.25">
      <c r="A22" s="6" t="s">
        <v>5</v>
      </c>
      <c r="D22" s="21">
        <f>D10+D12+D14-D16-D18-D20</f>
        <v>50293</v>
      </c>
      <c r="F22" s="21">
        <f>F10+F12+F14-F16-F18-F20</f>
        <v>69893</v>
      </c>
      <c r="G22" s="4">
        <f>D22-F22</f>
        <v>-19600</v>
      </c>
      <c r="H22" s="5">
        <f>IF((D22&gt;F22),(D22-F22)/F22,IF(D22&lt;F22,-(D22-F22)/F22,IF(D22=F22,0)))</f>
        <v>0.28042865523013749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25</v>
      </c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43.5" thickBot="1" x14ac:dyDescent="0.25">
      <c r="A24" s="26" t="s">
        <v>9</v>
      </c>
      <c r="B24" s="26"/>
      <c r="C24" s="26"/>
      <c r="D24" s="7">
        <v>50293</v>
      </c>
      <c r="F24" s="7">
        <v>69893</v>
      </c>
      <c r="G24" s="4">
        <f>D24-F24</f>
        <v>-19600</v>
      </c>
      <c r="H24" s="5">
        <f>IF((D24&gt;F24),(D24-F24)/F24,IF(D24&lt;F24,-(D24-F24)/F24,IF(D24=F24,0)))</f>
        <v>0.28042865523013749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25</v>
      </c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72" thickBot="1" x14ac:dyDescent="0.25">
      <c r="A26" s="26" t="s">
        <v>8</v>
      </c>
      <c r="B26" s="26"/>
      <c r="C26" s="26"/>
      <c r="D26" s="7">
        <v>89421</v>
      </c>
      <c r="F26" s="7">
        <v>76476</v>
      </c>
      <c r="G26" s="4">
        <f>D26-F26</f>
        <v>12945</v>
      </c>
      <c r="H26" s="5">
        <f>IF((D26&gt;F26),(D26-F26)/F26,IF(D26&lt;F26,-(D26-F26)/F26,IF(D26=F26,0)))</f>
        <v>0.16926879020869293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 t="s">
        <v>27</v>
      </c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6" t="s">
        <v>6</v>
      </c>
      <c r="B28" s="26"/>
      <c r="C28" s="26"/>
      <c r="D28" s="7">
        <v>71498</v>
      </c>
      <c r="F28" s="7">
        <v>73271</v>
      </c>
      <c r="G28" s="4">
        <f>D28-F28</f>
        <v>-1773</v>
      </c>
      <c r="H28" s="5">
        <f>IF((D28&gt;F28),(D28-F28)/F28,IF(D28&lt;F28,-(D28-F28)/F28,IF(D28=F28,0)))</f>
        <v>2.4197840892030954E-2</v>
      </c>
      <c r="I28" s="2">
        <f>IF(D28-F28&lt;500,0,IF(D28-F28&gt;500,1,IF(D28-F28=500,1)))</f>
        <v>0</v>
      </c>
      <c r="J28" s="2">
        <f>IF(F28-D28&lt;500,0,IF(F28-D28&gt;500,1,IF(F28-D28=500,1)))</f>
        <v>1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3.937007874015748E-2" right="3.937007874015748E-2" top="0.354330708661417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CE3F-DBA9-4042-8896-1FEEA57AEE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Sheet1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Victoria Spiers</cp:lastModifiedBy>
  <cp:lastPrinted>2024-04-25T11:15:43Z</cp:lastPrinted>
  <dcterms:created xsi:type="dcterms:W3CDTF">2012-07-11T10:01:28Z</dcterms:created>
  <dcterms:modified xsi:type="dcterms:W3CDTF">2024-05-20T10:26:30Z</dcterms:modified>
</cp:coreProperties>
</file>