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erk\Downloads\"/>
    </mc:Choice>
  </mc:AlternateContent>
  <xr:revisionPtr revIDLastSave="0" documentId="13_ncr:1_{92718636-CAC0-44F6-A6E0-15249F344341}" xr6:coauthVersionLast="47" xr6:coauthVersionMax="47" xr10:uidLastSave="{00000000-0000-0000-0000-000000000000}"/>
  <bookViews>
    <workbookView xWindow="-120" yWindow="-120" windowWidth="29040" windowHeight="15720" xr2:uid="{6D7A0095-0903-42E6-B86D-026A173AB6A9}"/>
  </bookViews>
  <sheets>
    <sheet name="Budget &amp; Precep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  <c r="E28" i="1"/>
  <c r="C69" i="1" l="1"/>
  <c r="C56" i="1"/>
  <c r="C28" i="1"/>
  <c r="G35" i="1"/>
  <c r="G66" i="1"/>
  <c r="G56" i="1"/>
  <c r="G42" i="1"/>
  <c r="G28" i="1"/>
  <c r="G73" i="1" l="1"/>
  <c r="B76" i="1" s="1"/>
  <c r="B78" i="1" s="1"/>
  <c r="B83" i="1" s="1"/>
  <c r="B84" i="1" s="1"/>
  <c r="D66" i="1"/>
  <c r="D56" i="1"/>
  <c r="D42" i="1"/>
  <c r="D35" i="1"/>
  <c r="D28" i="1"/>
  <c r="E66" i="1"/>
  <c r="E56" i="1"/>
  <c r="E42" i="1"/>
  <c r="E35" i="1"/>
  <c r="B66" i="1"/>
  <c r="B56" i="1"/>
  <c r="B42" i="1"/>
  <c r="B35" i="1"/>
  <c r="B28" i="1"/>
  <c r="E73" i="1" l="1"/>
  <c r="D73" i="1"/>
  <c r="B73" i="1"/>
  <c r="F69" i="1"/>
  <c r="F66" i="1"/>
  <c r="C66" i="1"/>
  <c r="F56" i="1"/>
  <c r="F42" i="1"/>
  <c r="C42" i="1"/>
  <c r="F35" i="1"/>
  <c r="C35" i="1"/>
  <c r="C73" i="1" l="1"/>
  <c r="F73" i="1"/>
  <c r="I3" i="1"/>
  <c r="I3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Victoria Spiers</author>
  </authors>
  <commentList>
    <comment ref="E48" authorId="0" shapeId="0" xr:uid="{A97F59A7-A665-408B-A185-32F04499D713}">
      <text>
        <r>
          <rPr>
            <b/>
            <sz val="9"/>
            <color indexed="81"/>
            <rFont val="Tahoma"/>
            <family val="2"/>
          </rPr>
          <t>Victoria Spiers:</t>
        </r>
        <r>
          <rPr>
            <sz val="9"/>
            <color indexed="81"/>
            <rFont val="Tahoma"/>
            <family val="2"/>
          </rPr>
          <t xml:space="preserve">
Removal of agility trail for safety reasons</t>
        </r>
      </text>
    </comment>
    <comment ref="C55" authorId="0" shapeId="0" xr:uid="{C403D69F-8898-4D1B-99A3-481BC6540C93}">
      <text>
        <r>
          <rPr>
            <b/>
            <sz val="9"/>
            <color indexed="81"/>
            <rFont val="Tahoma"/>
            <charset val="1"/>
          </rPr>
          <t>Victoria Spiers:</t>
        </r>
        <r>
          <rPr>
            <sz val="9"/>
            <color indexed="81"/>
            <rFont val="Tahoma"/>
            <charset val="1"/>
          </rPr>
          <t xml:space="preserve">
£363 eco guards for hedge in cricket field
£65 - tyres removal
£691 - 3 replacement litter bins
£334 - M Rollings moving gate/installing bench</t>
        </r>
      </text>
    </comment>
    <comment ref="E55" authorId="0" shapeId="0" xr:uid="{2090289C-880E-4907-A06A-C7D755CD4E77}">
      <text>
        <r>
          <rPr>
            <b/>
            <sz val="9"/>
            <color indexed="81"/>
            <rFont val="Tahoma"/>
            <family val="2"/>
          </rPr>
          <t>Victoria Spiers:</t>
        </r>
        <r>
          <rPr>
            <sz val="9"/>
            <color indexed="81"/>
            <rFont val="Tahoma"/>
            <family val="2"/>
          </rPr>
          <t xml:space="preserve">
£137 - bulk bug bags for dispensers
£198 - Martyn installing noticeboard, litter bin &amp; signs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<sst xmlns="http://schemas.openxmlformats.org/spreadsheetml/2006/main" count="92" uniqueCount="84">
  <si>
    <t>PAYMENTS</t>
  </si>
  <si>
    <t>£</t>
  </si>
  <si>
    <t>Administration</t>
  </si>
  <si>
    <t>Clerk's gross salary (includes PAYE and pension contributions)</t>
  </si>
  <si>
    <t>Clerk's pension - 3% employer contribution</t>
  </si>
  <si>
    <t>Office costs and expenses</t>
  </si>
  <si>
    <t>Travel (mileage) expenses</t>
  </si>
  <si>
    <t>Councillor's expenses</t>
  </si>
  <si>
    <t>Data Protection Act notification</t>
  </si>
  <si>
    <t xml:space="preserve">Internal audit fee </t>
  </si>
  <si>
    <t xml:space="preserve">External audit fee </t>
  </si>
  <si>
    <t xml:space="preserve">Church Hall hire </t>
  </si>
  <si>
    <t>Insurance annual policy</t>
  </si>
  <si>
    <r>
      <t>Training costs &amp; conferences</t>
    </r>
    <r>
      <rPr>
        <i/>
        <sz val="11"/>
        <rFont val="Arial"/>
        <family val="2"/>
      </rPr>
      <t xml:space="preserve"> </t>
    </r>
  </si>
  <si>
    <t>Playground annual inspection</t>
  </si>
  <si>
    <t xml:space="preserve">Football field rent </t>
  </si>
  <si>
    <t>Website hosting and 10 email addresses</t>
  </si>
  <si>
    <t>PWLB annual repayments</t>
  </si>
  <si>
    <t>Car park - electricity cost for lighting</t>
  </si>
  <si>
    <t>Monthly unlimited 4G Broadband for car park</t>
  </si>
  <si>
    <t>Election costs</t>
  </si>
  <si>
    <t>Banking charges</t>
  </si>
  <si>
    <t>Contingency/ad hoc expenditure</t>
  </si>
  <si>
    <t>Subscriptions</t>
  </si>
  <si>
    <t xml:space="preserve">WSALC/NALC </t>
  </si>
  <si>
    <t>HALC</t>
  </si>
  <si>
    <t>SLCC</t>
  </si>
  <si>
    <t>Parish magazine</t>
  </si>
  <si>
    <t>Geoxsphere (Parish online mapping)</t>
  </si>
  <si>
    <t>Roads and Paths</t>
  </si>
  <si>
    <t>New tools and maintenance</t>
  </si>
  <si>
    <t xml:space="preserve"> </t>
  </si>
  <si>
    <t>Tree maintenance</t>
  </si>
  <si>
    <t>Ditch maintenance and disposal of debris - Ruffs path</t>
  </si>
  <si>
    <t>EM reserves</t>
  </si>
  <si>
    <t>Ditch maintenance - cricket field</t>
  </si>
  <si>
    <t>Contingency (and/or ad hoc payments)</t>
  </si>
  <si>
    <t>Traffic survey Houghton Bridge</t>
  </si>
  <si>
    <t>Assets and Amenities</t>
  </si>
  <si>
    <t xml:space="preserve">Lawnmowing at Hurst Cottages playground </t>
  </si>
  <si>
    <t>Hedge cutting (including Ruffs &amp; Crofts path &amp; cricket field)</t>
  </si>
  <si>
    <t>Playground maintenance/repairs for recreation ground equipment</t>
  </si>
  <si>
    <t>Playground maintenance/repairs for Hurst Cottages</t>
  </si>
  <si>
    <t>Cricket field maintenance</t>
  </si>
  <si>
    <t>Grants and donations</t>
  </si>
  <si>
    <t>Annual grant to Amberley Cricket Club</t>
  </si>
  <si>
    <t>Annual grant to Amberley PCC (towards costs of running Church Hall)</t>
  </si>
  <si>
    <t xml:space="preserve">Trustees of Millennium Green </t>
  </si>
  <si>
    <t>Annual donation to AGNES</t>
  </si>
  <si>
    <t>ACC - donation for insurance for use of tractor on the road</t>
  </si>
  <si>
    <t>Miscellaneous donations to other bodies</t>
  </si>
  <si>
    <t>Car Park</t>
  </si>
  <si>
    <t>Car park works</t>
  </si>
  <si>
    <t>Precept amount</t>
  </si>
  <si>
    <t>Tax base</t>
  </si>
  <si>
    <t>Per Band D</t>
  </si>
  <si>
    <t xml:space="preserve">Increase </t>
  </si>
  <si>
    <t>Agreed Budget for 2024/25</t>
  </si>
  <si>
    <t>ACC - donation for additional insurance for new tractor</t>
  </si>
  <si>
    <t>TOTAL PAYMENTS USED FOR PRECEPT</t>
  </si>
  <si>
    <t>Reserves top up funds</t>
  </si>
  <si>
    <t>Litter bin emptying by HDC &amp; bags for dispensers</t>
  </si>
  <si>
    <t>Employer's NI payments</t>
  </si>
  <si>
    <t>Defibrillators replacement pads and batteries</t>
  </si>
  <si>
    <t>Contingency (incld Pond and/or additional ad hoc payments)</t>
  </si>
  <si>
    <t>Agreed Budget for 2025/26</t>
  </si>
  <si>
    <t xml:space="preserve">Football field maintenance </t>
  </si>
  <si>
    <t>Actual outcome from 2024/25</t>
  </si>
  <si>
    <t>Actual spend as at 30/9/25</t>
  </si>
  <si>
    <t>Expected payments at EOY 31.03.26</t>
  </si>
  <si>
    <t>Zoom &amp; M/Soft Office</t>
  </si>
  <si>
    <t>Precept calculation 2026 / 27</t>
  </si>
  <si>
    <t>2025 / 26 Band D</t>
  </si>
  <si>
    <t>Cill monies at 30.9.25</t>
  </si>
  <si>
    <t>Car park maintenance &amp; grass cutting</t>
  </si>
  <si>
    <t>Cill monies at 1.4.25</t>
  </si>
  <si>
    <t>Budget for 2026/27</t>
  </si>
  <si>
    <t>Bus shelters/kissing gate at Ham Piece/Noticeboards maintenance</t>
  </si>
  <si>
    <t>Increase from 2024 / 25 = 30 %</t>
  </si>
  <si>
    <t>Less Speedgun</t>
  </si>
  <si>
    <t>AMBERLEY PARISH COUNCIL - BUDGET 2026/2027</t>
  </si>
  <si>
    <t>Ex VAT</t>
  </si>
  <si>
    <t>Amberley Gaggle</t>
  </si>
  <si>
    <t>Confidential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</si>
</sst>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i/>
      <sz val="11"/>
      <name val="Arial"/>
      <family val="2"/>
    </font>
    <font>
      <sz val="11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4" fontId="5" fillId="0" borderId="0" xfId="0" applyNumberFormat="1" applyFont="1"/>
    <xf numFmtId="0" fontId="7" fillId="0" borderId="0" xfId="0" applyFont="1"/>
    <xf numFmtId="44" fontId="5" fillId="0" borderId="0" xfId="0" applyNumberFormat="1" applyFont="1"/>
    <xf numFmtId="0" fontId="9" fillId="0" borderId="0" xfId="0" applyFont="1"/>
    <xf numFmtId="44" fontId="2" fillId="0" borderId="0" xfId="1" applyNumberFormat="1" applyFont="1" applyFill="1" applyBorder="1"/>
    <xf numFmtId="10" fontId="5" fillId="0" borderId="0" xfId="2" applyNumberFormat="1" applyFont="1" applyFill="1" applyBorder="1"/>
    <xf numFmtId="4" fontId="5" fillId="2" borderId="0" xfId="0" applyNumberFormat="1" applyFont="1" applyFill="1" applyAlignment="1">
      <alignment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center" vertical="top"/>
    </xf>
    <xf numFmtId="43" fontId="5" fillId="0" borderId="0" xfId="1" applyFont="1" applyFill="1" applyAlignment="1">
      <alignment vertical="top"/>
    </xf>
    <xf numFmtId="43" fontId="4" fillId="0" borderId="0" xfId="1" applyFont="1" applyFill="1" applyAlignment="1">
      <alignment vertical="top"/>
    </xf>
    <xf numFmtId="4" fontId="5" fillId="0" borderId="0" xfId="1" applyNumberFormat="1" applyFont="1" applyFill="1" applyAlignment="1">
      <alignment vertical="top"/>
    </xf>
    <xf numFmtId="4" fontId="5" fillId="0" borderId="0" xfId="0" applyNumberFormat="1" applyFont="1" applyAlignment="1">
      <alignment vertical="top" wrapText="1"/>
    </xf>
    <xf numFmtId="4" fontId="5" fillId="2" borderId="0" xfId="1" applyNumberFormat="1" applyFont="1" applyFill="1" applyAlignment="1">
      <alignment vertical="top"/>
    </xf>
    <xf numFmtId="4" fontId="5" fillId="0" borderId="0" xfId="0" applyNumberFormat="1" applyFont="1" applyAlignment="1">
      <alignment vertical="top"/>
    </xf>
    <xf numFmtId="2" fontId="5" fillId="0" borderId="0" xfId="0" applyNumberFormat="1" applyFont="1" applyAlignment="1">
      <alignment vertical="top" wrapText="1"/>
    </xf>
    <xf numFmtId="2" fontId="5" fillId="0" borderId="0" xfId="1" applyNumberFormat="1" applyFont="1" applyFill="1" applyAlignment="1">
      <alignment vertical="top"/>
    </xf>
    <xf numFmtId="2" fontId="6" fillId="0" borderId="0" xfId="1" applyNumberFormat="1" applyFont="1" applyFill="1" applyAlignment="1">
      <alignment vertical="top"/>
    </xf>
    <xf numFmtId="43" fontId="2" fillId="0" borderId="2" xfId="1" applyFont="1" applyFill="1" applyBorder="1" applyAlignment="1">
      <alignment vertical="top"/>
    </xf>
    <xf numFmtId="4" fontId="2" fillId="0" borderId="2" xfId="0" applyNumberFormat="1" applyFont="1" applyBorder="1" applyAlignment="1">
      <alignment vertical="top" wrapText="1"/>
    </xf>
    <xf numFmtId="4" fontId="2" fillId="2" borderId="2" xfId="1" applyNumberFormat="1" applyFont="1" applyFill="1" applyBorder="1" applyAlignment="1">
      <alignment vertical="top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vertical="top"/>
    </xf>
    <xf numFmtId="43" fontId="2" fillId="2" borderId="2" xfId="1" applyFont="1" applyFill="1" applyBorder="1" applyAlignment="1">
      <alignment vertical="top"/>
    </xf>
    <xf numFmtId="43" fontId="5" fillId="2" borderId="0" xfId="1" applyFont="1" applyFill="1" applyAlignment="1">
      <alignment vertical="top"/>
    </xf>
    <xf numFmtId="43" fontId="5" fillId="0" borderId="2" xfId="1" applyFont="1" applyFill="1" applyBorder="1" applyAlignment="1">
      <alignment vertical="top"/>
    </xf>
    <xf numFmtId="43" fontId="2" fillId="0" borderId="0" xfId="1" applyFont="1" applyFill="1" applyBorder="1" applyAlignment="1">
      <alignment vertical="top"/>
    </xf>
    <xf numFmtId="2" fontId="2" fillId="0" borderId="0" xfId="0" applyNumberFormat="1" applyFont="1" applyAlignment="1">
      <alignment vertical="top" wrapText="1"/>
    </xf>
    <xf numFmtId="43" fontId="2" fillId="2" borderId="0" xfId="1" applyFont="1" applyFill="1" applyBorder="1" applyAlignment="1">
      <alignment vertical="top"/>
    </xf>
    <xf numFmtId="0" fontId="7" fillId="0" borderId="0" xfId="0" applyFont="1" applyAlignment="1">
      <alignment vertical="top"/>
    </xf>
    <xf numFmtId="4" fontId="7" fillId="0" borderId="0" xfId="0" applyNumberFormat="1" applyFont="1" applyAlignment="1">
      <alignment vertical="top"/>
    </xf>
    <xf numFmtId="4" fontId="5" fillId="0" borderId="0" xfId="0" applyNumberFormat="1" applyFont="1" applyAlignment="1">
      <alignment horizontal="right" vertical="top"/>
    </xf>
    <xf numFmtId="44" fontId="5" fillId="0" borderId="0" xfId="1" applyNumberFormat="1" applyFont="1" applyFill="1" applyBorder="1" applyAlignment="1">
      <alignment vertical="top"/>
    </xf>
    <xf numFmtId="4" fontId="5" fillId="0" borderId="6" xfId="0" applyNumberFormat="1" applyFont="1" applyBorder="1" applyAlignment="1">
      <alignment horizontal="right" vertical="top"/>
    </xf>
    <xf numFmtId="43" fontId="2" fillId="0" borderId="7" xfId="1" applyFont="1" applyFill="1" applyBorder="1" applyAlignment="1">
      <alignment vertical="top"/>
    </xf>
    <xf numFmtId="43" fontId="5" fillId="0" borderId="0" xfId="1" applyFont="1" applyFill="1" applyBorder="1" applyAlignment="1">
      <alignment vertical="top"/>
    </xf>
    <xf numFmtId="43" fontId="5" fillId="0" borderId="7" xfId="1" applyFont="1" applyFill="1" applyBorder="1" applyAlignment="1">
      <alignment vertical="top"/>
    </xf>
    <xf numFmtId="44" fontId="2" fillId="0" borderId="0" xfId="1" applyNumberFormat="1" applyFont="1" applyFill="1" applyBorder="1" applyAlignment="1">
      <alignment vertical="top"/>
    </xf>
    <xf numFmtId="44" fontId="2" fillId="0" borderId="7" xfId="1" applyNumberFormat="1" applyFont="1" applyFill="1" applyBorder="1" applyAlignment="1">
      <alignment vertical="top"/>
    </xf>
    <xf numFmtId="0" fontId="5" fillId="0" borderId="7" xfId="0" applyFont="1" applyBorder="1" applyAlignment="1">
      <alignment vertical="top"/>
    </xf>
    <xf numFmtId="44" fontId="5" fillId="0" borderId="0" xfId="0" applyNumberFormat="1" applyFont="1" applyAlignment="1">
      <alignment vertical="top"/>
    </xf>
    <xf numFmtId="44" fontId="5" fillId="0" borderId="7" xfId="0" applyNumberFormat="1" applyFont="1" applyBorder="1" applyAlignment="1">
      <alignment vertical="top"/>
    </xf>
    <xf numFmtId="10" fontId="5" fillId="0" borderId="0" xfId="2" applyNumberFormat="1" applyFont="1" applyFill="1" applyBorder="1" applyAlignment="1">
      <alignment vertical="top"/>
    </xf>
    <xf numFmtId="4" fontId="5" fillId="0" borderId="8" xfId="0" applyNumberFormat="1" applyFont="1" applyBorder="1" applyAlignment="1">
      <alignment vertical="top"/>
    </xf>
    <xf numFmtId="10" fontId="5" fillId="0" borderId="9" xfId="2" applyNumberFormat="1" applyFont="1" applyFill="1" applyBorder="1" applyAlignment="1">
      <alignment vertical="top"/>
    </xf>
    <xf numFmtId="43" fontId="2" fillId="0" borderId="3" xfId="1" applyFont="1" applyFill="1" applyBorder="1" applyAlignment="1">
      <alignment vertical="top"/>
    </xf>
    <xf numFmtId="0" fontId="4" fillId="0" borderId="0" xfId="0" applyFont="1" applyAlignment="1">
      <alignment horizontal="center" vertical="top" wrapText="1"/>
    </xf>
    <xf numFmtId="4" fontId="4" fillId="0" borderId="0" xfId="0" applyNumberFormat="1" applyFont="1" applyAlignment="1">
      <alignment horizontal="left" vertical="top" wrapText="1"/>
    </xf>
    <xf numFmtId="4" fontId="4" fillId="0" borderId="0" xfId="0" applyNumberFormat="1" applyFont="1" applyAlignment="1">
      <alignment horizontal="center" vertical="top"/>
    </xf>
    <xf numFmtId="2" fontId="5" fillId="0" borderId="0" xfId="0" applyNumberFormat="1" applyFont="1" applyAlignment="1">
      <alignment vertical="top"/>
    </xf>
    <xf numFmtId="43" fontId="5" fillId="0" borderId="0" xfId="1" applyFont="1" applyFill="1" applyAlignment="1">
      <alignment vertical="top" wrapText="1"/>
    </xf>
    <xf numFmtId="4" fontId="2" fillId="0" borderId="2" xfId="1" applyNumberFormat="1" applyFont="1" applyFill="1" applyBorder="1" applyAlignment="1">
      <alignment vertical="top"/>
    </xf>
    <xf numFmtId="4" fontId="4" fillId="0" borderId="0" xfId="0" applyNumberFormat="1" applyFont="1" applyAlignment="1">
      <alignment vertical="top"/>
    </xf>
    <xf numFmtId="43" fontId="2" fillId="0" borderId="0" xfId="1" applyFont="1" applyFill="1" applyAlignment="1">
      <alignment vertical="top"/>
    </xf>
    <xf numFmtId="9" fontId="5" fillId="0" borderId="0" xfId="0" applyNumberFormat="1" applyFont="1" applyAlignment="1">
      <alignment vertical="top" wrapText="1"/>
    </xf>
    <xf numFmtId="4" fontId="6" fillId="2" borderId="0" xfId="0" applyNumberFormat="1" applyFont="1" applyFill="1" applyAlignment="1">
      <alignment vertical="top"/>
    </xf>
    <xf numFmtId="0" fontId="6" fillId="0" borderId="0" xfId="0" applyFont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43" fontId="4" fillId="2" borderId="2" xfId="1" applyFont="1" applyFill="1" applyBorder="1" applyAlignment="1">
      <alignment vertical="top"/>
    </xf>
    <xf numFmtId="43" fontId="5" fillId="2" borderId="0" xfId="1" applyFont="1" applyFill="1" applyBorder="1" applyAlignment="1">
      <alignment vertical="top"/>
    </xf>
    <xf numFmtId="43" fontId="2" fillId="2" borderId="3" xfId="1" applyFont="1" applyFill="1" applyBorder="1" applyAlignment="1">
      <alignment vertical="top"/>
    </xf>
    <xf numFmtId="4" fontId="4" fillId="2" borderId="2" xfId="1" applyNumberFormat="1" applyFont="1" applyFill="1" applyBorder="1" applyAlignment="1">
      <alignment vertical="top"/>
    </xf>
    <xf numFmtId="8" fontId="4" fillId="0" borderId="0" xfId="0" applyNumberFormat="1" applyFont="1" applyAlignment="1">
      <alignment vertical="top"/>
    </xf>
    <xf numFmtId="0" fontId="4" fillId="0" borderId="0" xfId="0" applyFont="1"/>
    <xf numFmtId="8" fontId="4" fillId="0" borderId="0" xfId="0" applyNumberFormat="1" applyFont="1" applyAlignment="1">
      <alignment wrapText="1"/>
    </xf>
    <xf numFmtId="0" fontId="1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7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top"/>
    </xf>
    <xf numFmtId="4" fontId="5" fillId="3" borderId="0" xfId="0" applyNumberFormat="1" applyFont="1" applyFill="1" applyAlignment="1">
      <alignment vertical="top"/>
    </xf>
    <xf numFmtId="43" fontId="5" fillId="3" borderId="0" xfId="1" applyFont="1" applyFill="1" applyAlignment="1">
      <alignment vertical="top"/>
    </xf>
    <xf numFmtId="4" fontId="5" fillId="3" borderId="0" xfId="0" applyNumberFormat="1" applyFont="1" applyFill="1" applyAlignment="1">
      <alignment vertical="top" wrapText="1"/>
    </xf>
    <xf numFmtId="2" fontId="5" fillId="3" borderId="0" xfId="0" applyNumberFormat="1" applyFont="1" applyFill="1" applyAlignment="1">
      <alignment vertical="top"/>
    </xf>
    <xf numFmtId="43" fontId="5" fillId="3" borderId="0" xfId="1" applyFont="1" applyFill="1" applyAlignment="1">
      <alignment vertical="top" wrapText="1"/>
    </xf>
    <xf numFmtId="2" fontId="5" fillId="3" borderId="0" xfId="0" applyNumberFormat="1" applyFont="1" applyFill="1" applyAlignment="1">
      <alignment vertical="top" wrapText="1"/>
    </xf>
    <xf numFmtId="0" fontId="4" fillId="0" borderId="0" xfId="0" applyFont="1" applyAlignment="1">
      <alignment vertical="top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59DDF-6607-4525-8BD3-F10779074409}">
  <sheetPr>
    <pageSetUpPr fitToPage="1"/>
  </sheetPr>
  <dimension ref="A1:M93"/>
  <sheetViews>
    <sheetView tabSelected="1" zoomScaleNormal="100" workbookViewId="0">
      <pane ySplit="1" topLeftCell="A2" activePane="bottomLeft" state="frozen"/>
      <selection pane="bottomLeft" activeCell="H16" sqref="H16"/>
    </sheetView>
  </sheetViews>
  <sheetFormatPr defaultColWidth="9.140625" defaultRowHeight="14.25" x14ac:dyDescent="0.2"/>
  <cols>
    <col min="1" max="1" width="64.7109375" style="1" customWidth="1"/>
    <col min="2" max="2" width="20.5703125" style="3" customWidth="1"/>
    <col min="3" max="3" width="23.7109375" style="3" customWidth="1"/>
    <col min="4" max="4" width="16.140625" style="1" customWidth="1"/>
    <col min="5" max="5" width="18.7109375" style="1" customWidth="1"/>
    <col min="6" max="6" width="22.140625" style="2" customWidth="1"/>
    <col min="7" max="7" width="16.140625" style="1" customWidth="1"/>
    <col min="8" max="8" width="45" style="2" customWidth="1"/>
    <col min="9" max="9" width="17.5703125" style="1" customWidth="1"/>
    <col min="10" max="10" width="130" style="1" bestFit="1" customWidth="1"/>
    <col min="11" max="11" width="9.140625" style="1"/>
    <col min="12" max="12" width="9.140625" style="1" customWidth="1"/>
    <col min="13" max="16384" width="9.140625" style="1"/>
  </cols>
  <sheetData>
    <row r="1" spans="1:13" ht="46.9" customHeight="1" x14ac:dyDescent="0.2">
      <c r="A1" s="76" t="s">
        <v>80</v>
      </c>
      <c r="B1" s="77" t="s">
        <v>57</v>
      </c>
      <c r="C1" s="78" t="s">
        <v>67</v>
      </c>
      <c r="D1" s="79" t="s">
        <v>65</v>
      </c>
      <c r="E1" s="79" t="s">
        <v>68</v>
      </c>
      <c r="F1" s="79" t="s">
        <v>69</v>
      </c>
      <c r="G1" s="80" t="s">
        <v>76</v>
      </c>
      <c r="H1" s="68"/>
      <c r="I1" s="13"/>
      <c r="J1" s="11"/>
    </row>
    <row r="2" spans="1:13" ht="16.149999999999999" customHeight="1" x14ac:dyDescent="0.2">
      <c r="A2" s="12"/>
      <c r="B2" s="57"/>
      <c r="C2" s="58"/>
      <c r="D2" s="13"/>
      <c r="E2" s="13"/>
      <c r="F2" s="10"/>
      <c r="G2" s="14"/>
      <c r="H2" s="10"/>
      <c r="I2" s="11"/>
      <c r="J2" s="11"/>
    </row>
    <row r="3" spans="1:13" ht="15" x14ac:dyDescent="0.2">
      <c r="A3" s="15" t="s">
        <v>0</v>
      </c>
      <c r="B3" s="16" t="s">
        <v>1</v>
      </c>
      <c r="C3" s="59" t="s">
        <v>1</v>
      </c>
      <c r="D3" s="16" t="s">
        <v>1</v>
      </c>
      <c r="E3" s="16" t="s">
        <v>1</v>
      </c>
      <c r="F3" s="17" t="s">
        <v>1</v>
      </c>
      <c r="G3" s="18" t="s">
        <v>1</v>
      </c>
      <c r="H3" s="10"/>
      <c r="I3" s="11" cm="1">
        <f t="array" aca="1" ref="I3" ca="1">I3:I73</f>
        <v>0</v>
      </c>
      <c r="J3" s="11"/>
    </row>
    <row r="4" spans="1:13" ht="15" x14ac:dyDescent="0.2">
      <c r="A4" s="15"/>
      <c r="B4" s="16"/>
      <c r="C4" s="59"/>
      <c r="D4" s="16"/>
      <c r="E4" s="16"/>
      <c r="F4" s="10"/>
      <c r="G4" s="19"/>
      <c r="H4" s="10"/>
      <c r="I4" s="11"/>
      <c r="J4" s="11"/>
    </row>
    <row r="5" spans="1:13" ht="15" x14ac:dyDescent="0.2">
      <c r="A5" s="15" t="s">
        <v>2</v>
      </c>
      <c r="B5" s="20"/>
      <c r="C5" s="21"/>
      <c r="D5" s="22"/>
      <c r="E5" s="22"/>
      <c r="F5" s="23"/>
      <c r="G5" s="24"/>
      <c r="H5" s="10"/>
      <c r="I5" s="11"/>
      <c r="J5" s="11"/>
    </row>
    <row r="6" spans="1:13" ht="15" x14ac:dyDescent="0.25">
      <c r="A6" s="11" t="s">
        <v>3</v>
      </c>
      <c r="B6" s="86">
        <v>20992</v>
      </c>
      <c r="C6" s="87">
        <v>22764</v>
      </c>
      <c r="D6" s="86">
        <v>18182</v>
      </c>
      <c r="E6" s="86">
        <v>9880</v>
      </c>
      <c r="F6" s="88">
        <v>19930</v>
      </c>
      <c r="G6" s="86">
        <v>21106</v>
      </c>
      <c r="H6" s="92" t="s">
        <v>83</v>
      </c>
      <c r="K6" s="4"/>
      <c r="L6" s="4"/>
      <c r="M6" s="4"/>
    </row>
    <row r="7" spans="1:13" ht="15" customHeight="1" x14ac:dyDescent="0.25">
      <c r="A7" s="10" t="s">
        <v>4</v>
      </c>
      <c r="B7" s="89">
        <v>629</v>
      </c>
      <c r="C7" s="90">
        <v>683</v>
      </c>
      <c r="D7" s="86">
        <v>546</v>
      </c>
      <c r="E7" s="89">
        <v>295</v>
      </c>
      <c r="F7" s="91">
        <v>597</v>
      </c>
      <c r="G7" s="86">
        <v>633</v>
      </c>
      <c r="H7" s="92" t="s">
        <v>83</v>
      </c>
      <c r="K7" s="4"/>
      <c r="L7" s="4"/>
      <c r="M7" s="4"/>
    </row>
    <row r="8" spans="1:13" ht="15" x14ac:dyDescent="0.25">
      <c r="A8" s="10" t="s">
        <v>62</v>
      </c>
      <c r="B8" s="89"/>
      <c r="C8" s="90"/>
      <c r="D8" s="86">
        <v>1827</v>
      </c>
      <c r="E8" s="89"/>
      <c r="F8" s="91"/>
      <c r="G8" s="86">
        <v>2416</v>
      </c>
      <c r="H8" s="92" t="s">
        <v>83</v>
      </c>
      <c r="K8" s="4"/>
      <c r="L8" s="4"/>
      <c r="M8" s="4"/>
    </row>
    <row r="9" spans="1:13" x14ac:dyDescent="0.2">
      <c r="A9" s="11" t="s">
        <v>5</v>
      </c>
      <c r="B9" s="60">
        <v>750</v>
      </c>
      <c r="C9" s="20">
        <v>575</v>
      </c>
      <c r="D9" s="25">
        <v>750</v>
      </c>
      <c r="E9" s="60">
        <v>323</v>
      </c>
      <c r="F9" s="26">
        <v>650</v>
      </c>
      <c r="G9" s="66">
        <v>650</v>
      </c>
      <c r="H9" s="67"/>
    </row>
    <row r="10" spans="1:13" ht="14.45" customHeight="1" x14ac:dyDescent="0.2">
      <c r="A10" s="11" t="s">
        <v>6</v>
      </c>
      <c r="B10" s="60">
        <v>275</v>
      </c>
      <c r="C10" s="20">
        <v>435</v>
      </c>
      <c r="D10" s="25">
        <v>275</v>
      </c>
      <c r="E10" s="60">
        <v>356</v>
      </c>
      <c r="F10" s="26">
        <v>550</v>
      </c>
      <c r="G10" s="66">
        <v>515</v>
      </c>
      <c r="H10" s="67"/>
    </row>
    <row r="11" spans="1:13" x14ac:dyDescent="0.2">
      <c r="A11" s="11" t="s">
        <v>7</v>
      </c>
      <c r="B11" s="60">
        <v>75</v>
      </c>
      <c r="C11" s="20"/>
      <c r="D11" s="25">
        <v>75</v>
      </c>
      <c r="E11" s="20">
        <v>0</v>
      </c>
      <c r="F11" s="26">
        <v>75</v>
      </c>
      <c r="G11" s="9">
        <v>75</v>
      </c>
      <c r="H11" s="10"/>
    </row>
    <row r="12" spans="1:13" x14ac:dyDescent="0.2">
      <c r="A12" s="11" t="s">
        <v>8</v>
      </c>
      <c r="B12" s="60">
        <v>35</v>
      </c>
      <c r="C12" s="1">
        <v>35</v>
      </c>
      <c r="D12" s="25">
        <v>35</v>
      </c>
      <c r="E12" s="60">
        <v>52</v>
      </c>
      <c r="F12" s="26">
        <v>52</v>
      </c>
      <c r="G12" s="66">
        <v>55</v>
      </c>
      <c r="H12" s="67"/>
    </row>
    <row r="13" spans="1:13" x14ac:dyDescent="0.2">
      <c r="A13" s="11" t="s">
        <v>9</v>
      </c>
      <c r="B13" s="60">
        <v>200</v>
      </c>
      <c r="C13" s="1">
        <v>151</v>
      </c>
      <c r="D13" s="25">
        <v>200</v>
      </c>
      <c r="E13" s="60">
        <v>179</v>
      </c>
      <c r="F13" s="26">
        <v>179</v>
      </c>
      <c r="G13" s="66">
        <v>190</v>
      </c>
      <c r="H13" s="67"/>
    </row>
    <row r="14" spans="1:13" x14ac:dyDescent="0.2">
      <c r="A14" s="11" t="s">
        <v>10</v>
      </c>
      <c r="B14" s="60">
        <v>756</v>
      </c>
      <c r="C14" s="1">
        <v>315</v>
      </c>
      <c r="D14" s="25">
        <v>390</v>
      </c>
      <c r="E14" s="60">
        <v>446</v>
      </c>
      <c r="F14" s="26">
        <v>446</v>
      </c>
      <c r="G14" s="66">
        <v>410</v>
      </c>
      <c r="H14" s="67"/>
    </row>
    <row r="15" spans="1:13" x14ac:dyDescent="0.2">
      <c r="A15" s="11" t="s">
        <v>11</v>
      </c>
      <c r="B15" s="60">
        <v>128</v>
      </c>
      <c r="C15" s="11">
        <v>236</v>
      </c>
      <c r="D15" s="25">
        <v>240</v>
      </c>
      <c r="E15" s="60">
        <v>96</v>
      </c>
      <c r="F15" s="26">
        <v>200</v>
      </c>
      <c r="G15" s="66">
        <v>220</v>
      </c>
      <c r="H15" s="67"/>
    </row>
    <row r="16" spans="1:13" x14ac:dyDescent="0.2">
      <c r="A16" s="11" t="s">
        <v>12</v>
      </c>
      <c r="B16" s="60">
        <v>900</v>
      </c>
      <c r="C16" s="1">
        <v>1281</v>
      </c>
      <c r="D16" s="25">
        <v>1350</v>
      </c>
      <c r="E16" s="60">
        <v>0</v>
      </c>
      <c r="F16" s="26">
        <v>1304</v>
      </c>
      <c r="G16" s="66">
        <v>1370</v>
      </c>
      <c r="H16" s="67"/>
    </row>
    <row r="17" spans="1:11" x14ac:dyDescent="0.2">
      <c r="A17" s="11" t="s">
        <v>13</v>
      </c>
      <c r="B17" s="60">
        <v>50</v>
      </c>
      <c r="C17" s="1">
        <v>336</v>
      </c>
      <c r="D17" s="25">
        <v>200</v>
      </c>
      <c r="E17" s="60">
        <v>36</v>
      </c>
      <c r="F17" s="26">
        <v>100</v>
      </c>
      <c r="G17" s="66">
        <v>750</v>
      </c>
      <c r="H17" s="67"/>
    </row>
    <row r="18" spans="1:11" x14ac:dyDescent="0.2">
      <c r="A18" s="11" t="s">
        <v>14</v>
      </c>
      <c r="B18" s="60">
        <v>200</v>
      </c>
      <c r="C18" s="1">
        <v>187</v>
      </c>
      <c r="D18" s="25">
        <v>200</v>
      </c>
      <c r="E18" s="60">
        <v>192</v>
      </c>
      <c r="F18" s="26">
        <v>192</v>
      </c>
      <c r="G18" s="66">
        <v>205</v>
      </c>
      <c r="H18" s="67"/>
    </row>
    <row r="19" spans="1:11" x14ac:dyDescent="0.2">
      <c r="A19" s="11" t="s">
        <v>15</v>
      </c>
      <c r="B19" s="60">
        <v>300</v>
      </c>
      <c r="C19" s="20">
        <v>300</v>
      </c>
      <c r="D19" s="25">
        <v>300</v>
      </c>
      <c r="E19" s="60">
        <v>14</v>
      </c>
      <c r="F19" s="26">
        <v>300</v>
      </c>
      <c r="G19" s="66">
        <v>315</v>
      </c>
      <c r="H19" s="67"/>
    </row>
    <row r="20" spans="1:11" x14ac:dyDescent="0.2">
      <c r="A20" s="11" t="s">
        <v>16</v>
      </c>
      <c r="B20" s="60">
        <v>650</v>
      </c>
      <c r="C20" s="20">
        <v>595</v>
      </c>
      <c r="D20" s="25">
        <v>650</v>
      </c>
      <c r="E20" s="20">
        <v>0</v>
      </c>
      <c r="F20" s="26">
        <v>650</v>
      </c>
      <c r="G20" s="66">
        <v>625</v>
      </c>
      <c r="H20" s="67"/>
    </row>
    <row r="21" spans="1:11" x14ac:dyDescent="0.2">
      <c r="A21" s="11" t="s">
        <v>17</v>
      </c>
      <c r="B21" s="22">
        <v>3637.65</v>
      </c>
      <c r="C21" s="20">
        <v>3638</v>
      </c>
      <c r="D21" s="25">
        <v>3638</v>
      </c>
      <c r="E21" s="22">
        <v>1819</v>
      </c>
      <c r="F21" s="23">
        <v>3638</v>
      </c>
      <c r="G21" s="66">
        <v>3638</v>
      </c>
      <c r="H21" s="67"/>
    </row>
    <row r="22" spans="1:11" x14ac:dyDescent="0.2">
      <c r="A22" s="11" t="s">
        <v>18</v>
      </c>
      <c r="B22" s="27">
        <v>270</v>
      </c>
      <c r="C22" s="20">
        <v>213</v>
      </c>
      <c r="D22" s="25">
        <v>300</v>
      </c>
      <c r="E22" s="27">
        <v>116</v>
      </c>
      <c r="F22" s="26">
        <v>300</v>
      </c>
      <c r="G22" s="66">
        <v>315</v>
      </c>
      <c r="H22" s="67"/>
    </row>
    <row r="23" spans="1:11" x14ac:dyDescent="0.2">
      <c r="A23" s="11" t="s">
        <v>19</v>
      </c>
      <c r="B23" s="27">
        <v>360</v>
      </c>
      <c r="C23" s="20">
        <v>310</v>
      </c>
      <c r="D23" s="25">
        <v>360</v>
      </c>
      <c r="E23" s="27">
        <v>150</v>
      </c>
      <c r="F23" s="26">
        <v>360</v>
      </c>
      <c r="G23" s="66">
        <v>315</v>
      </c>
      <c r="H23" s="67"/>
    </row>
    <row r="24" spans="1:11" x14ac:dyDescent="0.2">
      <c r="A24" s="11" t="s">
        <v>70</v>
      </c>
      <c r="B24" s="20">
        <v>0</v>
      </c>
      <c r="C24" s="20">
        <v>60</v>
      </c>
      <c r="D24" s="25">
        <v>0</v>
      </c>
      <c r="E24" s="20">
        <v>0</v>
      </c>
      <c r="F24" s="20">
        <v>0</v>
      </c>
      <c r="G24" s="66">
        <v>75</v>
      </c>
      <c r="H24" s="67"/>
    </row>
    <row r="25" spans="1:11" x14ac:dyDescent="0.2">
      <c r="A25" s="11" t="s">
        <v>20</v>
      </c>
      <c r="B25" s="20">
        <v>0</v>
      </c>
      <c r="C25" s="20">
        <v>0</v>
      </c>
      <c r="D25" s="25">
        <v>0</v>
      </c>
      <c r="E25" s="20">
        <v>0</v>
      </c>
      <c r="F25" s="20">
        <v>0</v>
      </c>
      <c r="G25" s="66">
        <v>0</v>
      </c>
      <c r="H25" s="67"/>
    </row>
    <row r="26" spans="1:11" x14ac:dyDescent="0.2">
      <c r="A26" s="11" t="s">
        <v>21</v>
      </c>
      <c r="B26" s="20">
        <v>70</v>
      </c>
      <c r="C26" s="20">
        <v>52</v>
      </c>
      <c r="D26" s="25">
        <v>75</v>
      </c>
      <c r="E26" s="28">
        <v>19</v>
      </c>
      <c r="F26" s="26">
        <v>50</v>
      </c>
      <c r="G26" s="66">
        <v>95</v>
      </c>
      <c r="H26" s="67"/>
    </row>
    <row r="27" spans="1:11" x14ac:dyDescent="0.2">
      <c r="A27" s="11" t="s">
        <v>22</v>
      </c>
      <c r="B27" s="27">
        <v>500</v>
      </c>
      <c r="C27" s="20">
        <v>1024</v>
      </c>
      <c r="D27" s="25">
        <v>500</v>
      </c>
      <c r="E27" s="27">
        <v>515</v>
      </c>
      <c r="F27" s="26">
        <v>500</v>
      </c>
      <c r="G27" s="66">
        <v>500</v>
      </c>
      <c r="H27" s="10"/>
    </row>
    <row r="28" spans="1:11" ht="15" x14ac:dyDescent="0.2">
      <c r="A28" s="11"/>
      <c r="B28" s="29">
        <f>SUM(B6:B27)</f>
        <v>30777.65</v>
      </c>
      <c r="C28" s="29">
        <f>SUM(C6:C27)</f>
        <v>33190</v>
      </c>
      <c r="D28" s="62">
        <f>SUM(D6:D27)</f>
        <v>30093</v>
      </c>
      <c r="E28" s="29">
        <f t="shared" ref="E28" si="0">SUM(E6:E27)</f>
        <v>14488</v>
      </c>
      <c r="F28" s="30">
        <f>SUM(F6:F27)</f>
        <v>30073</v>
      </c>
      <c r="G28" s="31">
        <f t="shared" ref="G28" si="1">SUM(G6:G27)</f>
        <v>34473</v>
      </c>
      <c r="H28" s="13"/>
    </row>
    <row r="29" spans="1:11" ht="15" x14ac:dyDescent="0.2">
      <c r="A29" s="15" t="s">
        <v>23</v>
      </c>
      <c r="B29" s="25"/>
      <c r="C29" s="63"/>
      <c r="D29" s="25"/>
      <c r="E29" s="25"/>
      <c r="F29" s="26"/>
      <c r="G29" s="9"/>
      <c r="H29" s="10"/>
    </row>
    <row r="30" spans="1:11" x14ac:dyDescent="0.2">
      <c r="A30" s="11" t="s">
        <v>24</v>
      </c>
      <c r="B30" s="60">
        <v>215</v>
      </c>
      <c r="C30" s="20">
        <v>214</v>
      </c>
      <c r="D30" s="25">
        <v>230</v>
      </c>
      <c r="E30" s="60">
        <v>227</v>
      </c>
      <c r="F30" s="26">
        <v>227</v>
      </c>
      <c r="G30" s="66">
        <v>238</v>
      </c>
      <c r="H30" s="67"/>
    </row>
    <row r="31" spans="1:11" x14ac:dyDescent="0.2">
      <c r="A31" s="11" t="s">
        <v>25</v>
      </c>
      <c r="B31" s="60">
        <v>20</v>
      </c>
      <c r="C31" s="20">
        <v>20</v>
      </c>
      <c r="D31" s="25">
        <v>20</v>
      </c>
      <c r="E31" s="60">
        <v>0</v>
      </c>
      <c r="F31" s="26">
        <v>20</v>
      </c>
      <c r="G31" s="66">
        <v>21</v>
      </c>
      <c r="H31" s="67"/>
    </row>
    <row r="32" spans="1:11" x14ac:dyDescent="0.2">
      <c r="A32" s="11" t="s">
        <v>26</v>
      </c>
      <c r="B32" s="60">
        <v>170</v>
      </c>
      <c r="C32" s="20">
        <v>390</v>
      </c>
      <c r="D32" s="25">
        <v>188</v>
      </c>
      <c r="E32" s="60">
        <v>188</v>
      </c>
      <c r="F32" s="26">
        <v>188</v>
      </c>
      <c r="G32" s="66">
        <v>198</v>
      </c>
      <c r="H32" s="67"/>
      <c r="K32" s="5"/>
    </row>
    <row r="33" spans="1:11" x14ac:dyDescent="0.2">
      <c r="A33" s="11" t="s">
        <v>27</v>
      </c>
      <c r="B33" s="60">
        <v>50</v>
      </c>
      <c r="C33" s="20">
        <v>50</v>
      </c>
      <c r="D33" s="25">
        <v>50</v>
      </c>
      <c r="E33" s="60">
        <v>0</v>
      </c>
      <c r="F33" s="26">
        <v>50</v>
      </c>
      <c r="G33" s="66">
        <v>53</v>
      </c>
      <c r="H33" s="67"/>
    </row>
    <row r="34" spans="1:11" x14ac:dyDescent="0.2">
      <c r="A34" s="11" t="s">
        <v>28</v>
      </c>
      <c r="B34" s="60">
        <v>50</v>
      </c>
      <c r="C34" s="20">
        <v>38</v>
      </c>
      <c r="D34" s="25">
        <v>45</v>
      </c>
      <c r="E34" s="60">
        <v>45</v>
      </c>
      <c r="F34" s="26">
        <v>45</v>
      </c>
      <c r="G34" s="66">
        <v>50</v>
      </c>
      <c r="H34" s="67"/>
    </row>
    <row r="35" spans="1:11" ht="15" x14ac:dyDescent="0.2">
      <c r="A35" s="11"/>
      <c r="B35" s="29">
        <f>SUM(B30:B34)</f>
        <v>505</v>
      </c>
      <c r="C35" s="29">
        <f>SUM(C30:C34)</f>
        <v>712</v>
      </c>
      <c r="D35" s="62">
        <f>SUM(D30:D34)</f>
        <v>533</v>
      </c>
      <c r="E35" s="29">
        <f>SUM(E30:E34)</f>
        <v>460</v>
      </c>
      <c r="F35" s="29">
        <f t="shared" ref="F35" si="2">SUM(F30:F34)</f>
        <v>530</v>
      </c>
      <c r="G35" s="72">
        <f>SUM(G30:G34)</f>
        <v>560</v>
      </c>
      <c r="H35" s="67"/>
    </row>
    <row r="36" spans="1:11" ht="15" x14ac:dyDescent="0.2">
      <c r="A36" s="15" t="s">
        <v>29</v>
      </c>
      <c r="B36" s="25"/>
      <c r="C36" s="63"/>
      <c r="D36" s="25"/>
      <c r="E36" s="25"/>
      <c r="F36" s="26"/>
      <c r="G36" s="9"/>
      <c r="H36" s="10"/>
    </row>
    <row r="37" spans="1:11" x14ac:dyDescent="0.2">
      <c r="A37" s="11" t="s">
        <v>30</v>
      </c>
      <c r="B37" s="20">
        <v>100</v>
      </c>
      <c r="C37" s="20">
        <v>0</v>
      </c>
      <c r="D37" s="25">
        <v>100</v>
      </c>
      <c r="E37" s="20">
        <v>0</v>
      </c>
      <c r="F37" s="26">
        <v>100</v>
      </c>
      <c r="G37" s="9">
        <v>100</v>
      </c>
      <c r="H37" s="10" t="s">
        <v>31</v>
      </c>
      <c r="K37" s="6"/>
    </row>
    <row r="38" spans="1:11" x14ac:dyDescent="0.2">
      <c r="A38" s="11" t="s">
        <v>33</v>
      </c>
      <c r="B38" s="20" t="s">
        <v>34</v>
      </c>
      <c r="C38" s="20">
        <v>150</v>
      </c>
      <c r="D38" s="25">
        <v>300</v>
      </c>
      <c r="E38" s="20">
        <v>0</v>
      </c>
      <c r="F38" s="26">
        <v>300</v>
      </c>
      <c r="G38" s="9">
        <v>300</v>
      </c>
      <c r="H38" s="10"/>
      <c r="K38" s="6"/>
    </row>
    <row r="39" spans="1:11" x14ac:dyDescent="0.2">
      <c r="A39" s="11" t="s">
        <v>35</v>
      </c>
      <c r="B39" s="20" t="s">
        <v>34</v>
      </c>
      <c r="C39" s="20">
        <v>400</v>
      </c>
      <c r="D39" s="25">
        <v>100</v>
      </c>
      <c r="F39" s="26">
        <v>250</v>
      </c>
      <c r="G39" s="9">
        <v>0</v>
      </c>
      <c r="H39" s="10"/>
      <c r="K39" s="6"/>
    </row>
    <row r="40" spans="1:11" x14ac:dyDescent="0.2">
      <c r="A40" s="11" t="s">
        <v>36</v>
      </c>
      <c r="B40" s="20">
        <v>150</v>
      </c>
      <c r="C40" s="20">
        <v>370</v>
      </c>
      <c r="D40" s="25">
        <v>300</v>
      </c>
      <c r="E40" s="20">
        <v>0</v>
      </c>
      <c r="F40" s="23">
        <v>0</v>
      </c>
      <c r="G40" s="9">
        <v>200</v>
      </c>
      <c r="H40" s="10"/>
      <c r="K40" s="6"/>
    </row>
    <row r="41" spans="1:11" x14ac:dyDescent="0.2">
      <c r="A41" s="11" t="s">
        <v>37</v>
      </c>
      <c r="B41" s="20">
        <v>0</v>
      </c>
      <c r="C41" s="20">
        <v>0</v>
      </c>
      <c r="D41" s="25">
        <v>0</v>
      </c>
      <c r="E41" s="20">
        <v>0</v>
      </c>
      <c r="F41" s="26">
        <v>0</v>
      </c>
      <c r="G41" s="66">
        <v>0</v>
      </c>
      <c r="H41" s="10"/>
      <c r="K41" s="6"/>
    </row>
    <row r="42" spans="1:11" ht="15" x14ac:dyDescent="0.2">
      <c r="A42" s="11"/>
      <c r="B42" s="29">
        <f t="shared" ref="B42:G42" si="3">SUM(B37:B41)</f>
        <v>250</v>
      </c>
      <c r="C42" s="29">
        <f t="shared" si="3"/>
        <v>920</v>
      </c>
      <c r="D42" s="62">
        <f t="shared" si="3"/>
        <v>800</v>
      </c>
      <c r="E42" s="29">
        <f t="shared" si="3"/>
        <v>0</v>
      </c>
      <c r="F42" s="29">
        <f t="shared" si="3"/>
        <v>650</v>
      </c>
      <c r="G42" s="31">
        <f t="shared" si="3"/>
        <v>600</v>
      </c>
      <c r="H42" s="13"/>
      <c r="K42" s="6"/>
    </row>
    <row r="43" spans="1:11" ht="15" x14ac:dyDescent="0.2">
      <c r="A43" s="32" t="s">
        <v>38</v>
      </c>
      <c r="B43" s="25"/>
      <c r="C43" s="33"/>
      <c r="D43" s="25"/>
      <c r="E43" s="25"/>
      <c r="F43" s="26"/>
      <c r="G43" s="9"/>
      <c r="H43" s="10"/>
    </row>
    <row r="44" spans="1:11" x14ac:dyDescent="0.2">
      <c r="A44" s="10" t="s">
        <v>39</v>
      </c>
      <c r="B44" s="20">
        <v>504</v>
      </c>
      <c r="C44" s="61">
        <v>720</v>
      </c>
      <c r="D44" s="25">
        <v>560</v>
      </c>
      <c r="E44" s="20">
        <v>392</v>
      </c>
      <c r="F44" s="26">
        <v>560</v>
      </c>
      <c r="G44" s="66">
        <v>50</v>
      </c>
      <c r="H44" s="67"/>
    </row>
    <row r="45" spans="1:11" x14ac:dyDescent="0.2">
      <c r="A45" s="11" t="s">
        <v>40</v>
      </c>
      <c r="B45" s="20">
        <v>300</v>
      </c>
      <c r="C45" s="20">
        <v>150</v>
      </c>
      <c r="D45" s="25">
        <v>300</v>
      </c>
      <c r="E45" s="20">
        <v>0</v>
      </c>
      <c r="F45" s="26">
        <v>300</v>
      </c>
      <c r="G45" s="9">
        <v>300</v>
      </c>
      <c r="H45" s="10"/>
    </row>
    <row r="46" spans="1:11" x14ac:dyDescent="0.2">
      <c r="A46" s="11" t="s">
        <v>32</v>
      </c>
      <c r="B46" s="20">
        <v>300</v>
      </c>
      <c r="C46" s="20">
        <v>3220</v>
      </c>
      <c r="D46" s="25">
        <v>1000</v>
      </c>
      <c r="E46" s="20">
        <v>0</v>
      </c>
      <c r="F46" s="26">
        <v>500</v>
      </c>
      <c r="G46" s="66">
        <v>1000</v>
      </c>
      <c r="H46" s="10"/>
    </row>
    <row r="47" spans="1:11" x14ac:dyDescent="0.2">
      <c r="A47" s="11" t="s">
        <v>41</v>
      </c>
      <c r="B47" s="20">
        <v>200</v>
      </c>
      <c r="C47" s="20">
        <v>159</v>
      </c>
      <c r="D47" s="25">
        <v>300</v>
      </c>
      <c r="E47" s="20">
        <v>0</v>
      </c>
      <c r="F47" s="26">
        <v>400</v>
      </c>
      <c r="G47" s="9">
        <v>300</v>
      </c>
      <c r="H47" s="10"/>
      <c r="K47" s="6"/>
    </row>
    <row r="48" spans="1:11" x14ac:dyDescent="0.2">
      <c r="A48" s="11" t="s">
        <v>42</v>
      </c>
      <c r="B48" s="20">
        <v>200</v>
      </c>
      <c r="C48" s="20">
        <v>1239</v>
      </c>
      <c r="D48" s="25">
        <v>500</v>
      </c>
      <c r="E48" s="20"/>
      <c r="F48" s="26">
        <v>250</v>
      </c>
      <c r="G48" s="9">
        <v>300</v>
      </c>
      <c r="H48" s="10"/>
      <c r="K48" s="6"/>
    </row>
    <row r="49" spans="1:11" x14ac:dyDescent="0.2">
      <c r="A49" s="11" t="s">
        <v>66</v>
      </c>
      <c r="B49" s="20">
        <v>250</v>
      </c>
      <c r="C49" s="20">
        <v>160</v>
      </c>
      <c r="D49" s="25">
        <v>500</v>
      </c>
      <c r="E49" s="20">
        <v>0</v>
      </c>
      <c r="F49" s="26">
        <v>250</v>
      </c>
      <c r="G49" s="9">
        <v>250</v>
      </c>
      <c r="H49" s="10"/>
      <c r="K49" s="6"/>
    </row>
    <row r="50" spans="1:11" x14ac:dyDescent="0.2">
      <c r="A50" s="11" t="s">
        <v>43</v>
      </c>
      <c r="B50" s="20">
        <v>200</v>
      </c>
      <c r="C50" s="20">
        <v>140</v>
      </c>
      <c r="D50" s="25">
        <v>500</v>
      </c>
      <c r="E50" s="20">
        <v>0</v>
      </c>
      <c r="F50" s="26">
        <v>100</v>
      </c>
      <c r="G50" s="9">
        <v>0</v>
      </c>
      <c r="H50" s="10"/>
      <c r="K50" s="6"/>
    </row>
    <row r="51" spans="1:11" x14ac:dyDescent="0.2">
      <c r="A51" s="11" t="s">
        <v>61</v>
      </c>
      <c r="B51" s="20">
        <v>475</v>
      </c>
      <c r="C51" s="20">
        <v>434</v>
      </c>
      <c r="D51" s="25">
        <v>650</v>
      </c>
      <c r="E51" s="20">
        <v>170</v>
      </c>
      <c r="F51" s="26">
        <v>475</v>
      </c>
      <c r="G51" s="66">
        <v>400</v>
      </c>
      <c r="H51" s="67"/>
      <c r="K51" s="6"/>
    </row>
    <row r="52" spans="1:11" x14ac:dyDescent="0.2">
      <c r="A52" s="11" t="s">
        <v>74</v>
      </c>
      <c r="B52" s="20">
        <v>0</v>
      </c>
      <c r="C52" s="20">
        <v>1295</v>
      </c>
      <c r="D52" s="25"/>
      <c r="E52" s="20">
        <v>600</v>
      </c>
      <c r="F52" s="20">
        <v>960</v>
      </c>
      <c r="G52" s="66">
        <v>120</v>
      </c>
      <c r="H52" s="67"/>
      <c r="K52" s="6"/>
    </row>
    <row r="53" spans="1:11" x14ac:dyDescent="0.2">
      <c r="A53" s="10" t="s">
        <v>77</v>
      </c>
      <c r="B53" s="20">
        <v>200</v>
      </c>
      <c r="C53" s="20">
        <v>0</v>
      </c>
      <c r="D53" s="25">
        <v>300</v>
      </c>
      <c r="E53" s="20">
        <v>0</v>
      </c>
      <c r="F53" s="26">
        <v>300</v>
      </c>
      <c r="G53" s="9">
        <v>300</v>
      </c>
      <c r="K53" s="6"/>
    </row>
    <row r="54" spans="1:11" x14ac:dyDescent="0.2">
      <c r="A54" s="10" t="s">
        <v>63</v>
      </c>
      <c r="B54" s="20"/>
      <c r="C54" s="20">
        <v>3277</v>
      </c>
      <c r="D54" s="25">
        <v>150</v>
      </c>
      <c r="E54" s="20">
        <v>145</v>
      </c>
      <c r="F54" s="26"/>
      <c r="G54" s="9">
        <v>150</v>
      </c>
      <c r="H54" s="10"/>
      <c r="K54" s="6"/>
    </row>
    <row r="55" spans="1:11" x14ac:dyDescent="0.2">
      <c r="A55" s="11" t="s">
        <v>64</v>
      </c>
      <c r="B55" s="20">
        <v>250</v>
      </c>
      <c r="C55" s="20">
        <v>3919</v>
      </c>
      <c r="D55" s="25">
        <v>800</v>
      </c>
      <c r="E55" s="20">
        <v>0</v>
      </c>
      <c r="F55" s="26">
        <v>250</v>
      </c>
      <c r="G55" s="9">
        <v>800</v>
      </c>
      <c r="H55" s="10"/>
      <c r="K55" s="6"/>
    </row>
    <row r="56" spans="1:11" ht="15" x14ac:dyDescent="0.2">
      <c r="A56" s="11"/>
      <c r="B56" s="29">
        <f>SUM(B44:B55)</f>
        <v>2879</v>
      </c>
      <c r="C56" s="29">
        <f>SUM(C43:C55)</f>
        <v>14713</v>
      </c>
      <c r="D56" s="62">
        <f>SUM(D44:D55)</f>
        <v>5560</v>
      </c>
      <c r="E56" s="29">
        <f t="shared" ref="E56:F56" si="4">SUM(E44:E55)</f>
        <v>1307</v>
      </c>
      <c r="F56" s="29">
        <f t="shared" si="4"/>
        <v>4345</v>
      </c>
      <c r="G56" s="31">
        <f t="shared" ref="G56" si="5">SUM(G44:G55)</f>
        <v>3970</v>
      </c>
      <c r="H56" s="13"/>
    </row>
    <row r="57" spans="1:11" ht="15" x14ac:dyDescent="0.2">
      <c r="A57" s="15" t="s">
        <v>44</v>
      </c>
      <c r="B57" s="25"/>
      <c r="C57" s="63"/>
      <c r="D57" s="25"/>
      <c r="E57" s="25"/>
      <c r="F57" s="26"/>
      <c r="G57" s="9"/>
      <c r="H57" s="10"/>
    </row>
    <row r="58" spans="1:11" x14ac:dyDescent="0.2">
      <c r="A58" s="11" t="s">
        <v>45</v>
      </c>
      <c r="B58" s="20">
        <v>1000</v>
      </c>
      <c r="C58" s="20">
        <v>1000</v>
      </c>
      <c r="D58" s="25">
        <v>1000</v>
      </c>
      <c r="E58" s="20">
        <v>0</v>
      </c>
      <c r="F58" s="23">
        <v>1000</v>
      </c>
      <c r="G58" s="9">
        <v>500</v>
      </c>
      <c r="H58" s="10"/>
    </row>
    <row r="59" spans="1:11" ht="29.25" customHeight="1" x14ac:dyDescent="0.2">
      <c r="A59" s="10" t="s">
        <v>46</v>
      </c>
      <c r="B59" s="20">
        <v>500</v>
      </c>
      <c r="C59" s="20">
        <v>0</v>
      </c>
      <c r="D59" s="25">
        <v>500</v>
      </c>
      <c r="E59" s="20">
        <v>0</v>
      </c>
      <c r="F59" s="26">
        <v>500</v>
      </c>
      <c r="G59" s="9">
        <v>250</v>
      </c>
    </row>
    <row r="60" spans="1:11" x14ac:dyDescent="0.2">
      <c r="A60" s="11" t="s">
        <v>47</v>
      </c>
      <c r="B60" s="20">
        <v>308</v>
      </c>
      <c r="C60" s="20">
        <v>300</v>
      </c>
      <c r="D60" s="25">
        <v>320</v>
      </c>
      <c r="E60" s="20">
        <v>0</v>
      </c>
      <c r="F60" s="26"/>
      <c r="G60" s="66">
        <v>336</v>
      </c>
      <c r="H60" s="67"/>
    </row>
    <row r="61" spans="1:11" x14ac:dyDescent="0.2">
      <c r="A61" s="11" t="s">
        <v>82</v>
      </c>
      <c r="B61" s="20"/>
      <c r="C61" s="20"/>
      <c r="D61" s="25"/>
      <c r="E61" s="20"/>
      <c r="F61" s="26"/>
      <c r="G61" s="66">
        <v>100</v>
      </c>
    </row>
    <row r="62" spans="1:11" x14ac:dyDescent="0.2">
      <c r="A62" s="11" t="s">
        <v>48</v>
      </c>
      <c r="B62" s="20">
        <v>0</v>
      </c>
      <c r="C62" s="20">
        <v>0</v>
      </c>
      <c r="D62" s="22">
        <v>0</v>
      </c>
      <c r="E62" s="20">
        <v>0</v>
      </c>
      <c r="F62" s="20">
        <v>0</v>
      </c>
      <c r="G62" s="24">
        <v>0</v>
      </c>
      <c r="H62" s="10"/>
    </row>
    <row r="63" spans="1:11" x14ac:dyDescent="0.2">
      <c r="A63" s="11" t="s">
        <v>49</v>
      </c>
      <c r="B63" s="20">
        <v>180</v>
      </c>
      <c r="C63" s="20">
        <v>0</v>
      </c>
      <c r="D63" s="25">
        <v>185</v>
      </c>
      <c r="E63" s="20">
        <v>150</v>
      </c>
      <c r="F63" s="26">
        <v>150</v>
      </c>
      <c r="G63" s="66">
        <v>150</v>
      </c>
      <c r="H63" s="67"/>
      <c r="K63" s="6"/>
    </row>
    <row r="64" spans="1:11" x14ac:dyDescent="0.2">
      <c r="A64" s="11" t="s">
        <v>58</v>
      </c>
      <c r="B64" s="20">
        <v>0</v>
      </c>
      <c r="C64" s="20"/>
      <c r="D64" s="25">
        <v>375</v>
      </c>
      <c r="E64" s="20">
        <v>0</v>
      </c>
      <c r="F64" s="26"/>
      <c r="G64" s="66">
        <v>0</v>
      </c>
      <c r="H64" s="67"/>
      <c r="K64" s="6"/>
    </row>
    <row r="65" spans="1:10" x14ac:dyDescent="0.2">
      <c r="A65" s="11" t="s">
        <v>50</v>
      </c>
      <c r="B65" s="20">
        <v>140</v>
      </c>
      <c r="C65" s="20">
        <v>82</v>
      </c>
      <c r="D65" s="25">
        <v>200</v>
      </c>
      <c r="E65" s="20">
        <v>394</v>
      </c>
      <c r="F65" s="26">
        <v>200</v>
      </c>
      <c r="G65" s="66">
        <v>200</v>
      </c>
      <c r="H65" s="10"/>
    </row>
    <row r="66" spans="1:10" ht="15" x14ac:dyDescent="0.2">
      <c r="A66" s="11"/>
      <c r="B66" s="29">
        <f>SUM(B58:B65)</f>
        <v>2128</v>
      </c>
      <c r="C66" s="29">
        <f>SUM(C58:C65)</f>
        <v>1382</v>
      </c>
      <c r="D66" s="29">
        <f>SUM(D58:D65)</f>
        <v>2580</v>
      </c>
      <c r="E66" s="29">
        <f>SUM(E58:E65)</f>
        <v>544</v>
      </c>
      <c r="F66" s="29">
        <f t="shared" ref="F66" si="6">SUM(F58:F65)</f>
        <v>1850</v>
      </c>
      <c r="G66" s="69">
        <f t="shared" ref="G66" si="7">SUM(G58:G65)</f>
        <v>1536</v>
      </c>
      <c r="H66" s="13"/>
    </row>
    <row r="67" spans="1:10" ht="15" x14ac:dyDescent="0.2">
      <c r="A67" s="32" t="s">
        <v>51</v>
      </c>
      <c r="B67" s="20"/>
      <c r="C67" s="64"/>
      <c r="D67" s="20"/>
      <c r="E67" s="20"/>
      <c r="F67" s="26"/>
      <c r="G67" s="35"/>
      <c r="H67" s="10"/>
    </row>
    <row r="68" spans="1:10" x14ac:dyDescent="0.2">
      <c r="A68" s="11" t="s">
        <v>52</v>
      </c>
      <c r="B68" s="20">
        <v>0</v>
      </c>
      <c r="C68" s="20">
        <v>1593</v>
      </c>
      <c r="D68" s="20">
        <v>0</v>
      </c>
      <c r="E68" s="20">
        <v>0</v>
      </c>
      <c r="F68" s="20">
        <v>0</v>
      </c>
      <c r="G68" s="35">
        <v>0</v>
      </c>
      <c r="H68" s="10"/>
    </row>
    <row r="69" spans="1:10" ht="15" x14ac:dyDescent="0.2">
      <c r="A69" s="11"/>
      <c r="B69" s="29">
        <v>0</v>
      </c>
      <c r="C69" s="29">
        <f>C68</f>
        <v>1593</v>
      </c>
      <c r="D69" s="29">
        <v>0</v>
      </c>
      <c r="E69" s="36">
        <v>0</v>
      </c>
      <c r="F69" s="29">
        <f>SUM(F68:F68)</f>
        <v>0</v>
      </c>
      <c r="G69" s="34">
        <v>0</v>
      </c>
      <c r="H69" s="13"/>
    </row>
    <row r="70" spans="1:10" ht="15" x14ac:dyDescent="0.2">
      <c r="A70" s="11"/>
      <c r="B70" s="37"/>
      <c r="C70" s="37"/>
      <c r="D70" s="37"/>
      <c r="E70" s="37"/>
      <c r="F70" s="38"/>
      <c r="G70" s="39"/>
      <c r="H70" s="13"/>
    </row>
    <row r="71" spans="1:10" ht="15" x14ac:dyDescent="0.2">
      <c r="A71" s="11" t="s">
        <v>60</v>
      </c>
      <c r="B71" s="37"/>
      <c r="C71" s="37"/>
      <c r="D71" s="37">
        <v>2500</v>
      </c>
      <c r="E71" s="37"/>
      <c r="F71" s="38"/>
      <c r="G71" s="70">
        <v>7500</v>
      </c>
      <c r="H71" s="10"/>
    </row>
    <row r="72" spans="1:10" ht="15.75" thickBot="1" x14ac:dyDescent="0.25">
      <c r="A72" s="11"/>
      <c r="B72" s="37"/>
      <c r="C72" s="37"/>
      <c r="D72" s="37"/>
      <c r="E72" s="37"/>
      <c r="F72" s="38"/>
      <c r="G72" s="39"/>
    </row>
    <row r="73" spans="1:10" ht="15.75" thickBot="1" x14ac:dyDescent="0.25">
      <c r="A73" s="32" t="s">
        <v>59</v>
      </c>
      <c r="B73" s="37">
        <f>B28+B35+B42+B56+B66+B69</f>
        <v>36539.65</v>
      </c>
      <c r="C73" s="37">
        <f>C69+C66+C56+C42+C35+C28</f>
        <v>52510</v>
      </c>
      <c r="D73" s="56">
        <f>D28+D35+D42+D56+D66+D69+D71</f>
        <v>42066</v>
      </c>
      <c r="E73" s="37">
        <f>E28+E35+E42+E56+E66+E69</f>
        <v>16799</v>
      </c>
      <c r="F73" s="37">
        <f>F28+F35+F42+F56+F66+F69</f>
        <v>37448</v>
      </c>
      <c r="G73" s="71">
        <f>G28+G35+G42+G56+G66+G69+G71</f>
        <v>48639</v>
      </c>
      <c r="H73" s="13"/>
    </row>
    <row r="74" spans="1:10" ht="15.75" thickBot="1" x14ac:dyDescent="0.25">
      <c r="A74" s="11"/>
      <c r="B74" s="83"/>
      <c r="C74" s="83"/>
      <c r="D74" s="82"/>
      <c r="E74" s="82"/>
      <c r="F74" s="82"/>
      <c r="G74" s="11"/>
      <c r="J74" s="11"/>
    </row>
    <row r="75" spans="1:10" ht="15.75" thickBot="1" x14ac:dyDescent="0.3">
      <c r="A75" s="84" t="s">
        <v>71</v>
      </c>
      <c r="B75" s="85"/>
      <c r="C75" s="40"/>
      <c r="D75" s="74" t="s">
        <v>75</v>
      </c>
      <c r="E75" s="74"/>
      <c r="F75" s="75">
        <v>14294.21</v>
      </c>
      <c r="G75" s="11"/>
      <c r="J75" s="11"/>
    </row>
    <row r="76" spans="1:10" ht="15" x14ac:dyDescent="0.2">
      <c r="A76" s="44" t="s">
        <v>53</v>
      </c>
      <c r="B76" s="45">
        <f>G73</f>
        <v>48639</v>
      </c>
      <c r="C76" s="37"/>
      <c r="D76" s="42"/>
      <c r="E76" s="42"/>
      <c r="F76" s="43"/>
      <c r="G76" s="11"/>
      <c r="J76" s="11"/>
    </row>
    <row r="77" spans="1:10" ht="15" x14ac:dyDescent="0.2">
      <c r="A77" s="44" t="s">
        <v>54</v>
      </c>
      <c r="B77" s="47">
        <v>344.8</v>
      </c>
      <c r="C77" s="46"/>
      <c r="D77" s="41" t="s">
        <v>79</v>
      </c>
      <c r="E77" s="41"/>
      <c r="F77" s="81">
        <v>-1732.95</v>
      </c>
      <c r="G77" s="40" t="s">
        <v>81</v>
      </c>
      <c r="J77" s="11"/>
    </row>
    <row r="78" spans="1:10" ht="15" x14ac:dyDescent="0.2">
      <c r="A78" s="44" t="s">
        <v>55</v>
      </c>
      <c r="B78" s="49">
        <f>ROUND(B76/B77,2)</f>
        <v>141.06</v>
      </c>
      <c r="C78" s="48"/>
      <c r="D78" s="42"/>
      <c r="E78" s="42"/>
      <c r="F78" s="48"/>
      <c r="G78" s="11"/>
      <c r="J78" s="11"/>
    </row>
    <row r="79" spans="1:10" ht="15" x14ac:dyDescent="0.2">
      <c r="A79" s="44"/>
      <c r="B79" s="50"/>
      <c r="C79" s="11"/>
      <c r="D79" s="63" t="s">
        <v>73</v>
      </c>
      <c r="E79" s="63"/>
      <c r="F79" s="73">
        <v>12561.26</v>
      </c>
      <c r="G79" s="11"/>
      <c r="J79" s="11"/>
    </row>
    <row r="80" spans="1:10" x14ac:dyDescent="0.2">
      <c r="A80" s="44" t="s">
        <v>72</v>
      </c>
      <c r="B80" s="52">
        <v>122</v>
      </c>
      <c r="C80" s="51"/>
      <c r="D80" s="42"/>
      <c r="E80" s="42"/>
      <c r="F80" s="51"/>
      <c r="G80" s="11"/>
      <c r="J80" s="11"/>
    </row>
    <row r="81" spans="1:10" x14ac:dyDescent="0.2">
      <c r="A81" s="44"/>
      <c r="B81" s="52">
        <v>36539</v>
      </c>
      <c r="C81" s="51"/>
      <c r="D81" s="42"/>
      <c r="E81" s="42"/>
      <c r="F81" s="51"/>
      <c r="G81" s="11"/>
      <c r="J81" s="11"/>
    </row>
    <row r="82" spans="1:10" x14ac:dyDescent="0.2">
      <c r="A82" s="44"/>
      <c r="B82" s="52"/>
      <c r="C82" s="51"/>
      <c r="D82" s="42"/>
      <c r="E82" s="42"/>
      <c r="F82" s="51"/>
      <c r="G82" s="11"/>
      <c r="J82" s="11"/>
    </row>
    <row r="83" spans="1:10" ht="15" x14ac:dyDescent="0.2">
      <c r="A83" s="44" t="s">
        <v>56</v>
      </c>
      <c r="B83" s="52">
        <f>+B78-B80</f>
        <v>19.060000000000002</v>
      </c>
      <c r="C83" s="51"/>
      <c r="D83" s="42"/>
      <c r="E83" s="42"/>
      <c r="F83" s="51"/>
      <c r="G83" s="16"/>
      <c r="J83" s="11"/>
    </row>
    <row r="84" spans="1:10" ht="15.75" thickBot="1" x14ac:dyDescent="0.25">
      <c r="A84" s="54"/>
      <c r="B84" s="55">
        <f>B83/B80</f>
        <v>0.15622950819672132</v>
      </c>
      <c r="C84" s="53"/>
      <c r="D84" s="25"/>
      <c r="E84" s="25"/>
      <c r="F84" s="53"/>
      <c r="G84" s="40"/>
      <c r="J84" s="11"/>
    </row>
    <row r="85" spans="1:10" x14ac:dyDescent="0.2">
      <c r="A85" s="10"/>
      <c r="B85" s="11"/>
      <c r="C85" s="11"/>
      <c r="D85" s="43"/>
      <c r="E85" s="43"/>
      <c r="F85" s="10"/>
      <c r="G85" s="43"/>
      <c r="J85" s="11"/>
    </row>
    <row r="86" spans="1:10" x14ac:dyDescent="0.2">
      <c r="A86" s="65" t="s">
        <v>78</v>
      </c>
      <c r="B86" s="11"/>
      <c r="C86" s="25"/>
      <c r="D86" s="46"/>
      <c r="E86" s="46"/>
      <c r="F86" s="10"/>
      <c r="G86" s="46"/>
      <c r="J86" s="11"/>
    </row>
    <row r="87" spans="1:10" ht="15" x14ac:dyDescent="0.25">
      <c r="D87" s="7"/>
      <c r="E87" s="7"/>
      <c r="G87" s="7"/>
    </row>
    <row r="89" spans="1:10" x14ac:dyDescent="0.2">
      <c r="D89" s="5"/>
      <c r="E89" s="5"/>
      <c r="G89" s="5"/>
    </row>
    <row r="90" spans="1:10" x14ac:dyDescent="0.2">
      <c r="D90" s="5"/>
      <c r="E90" s="5"/>
      <c r="G90" s="5"/>
    </row>
    <row r="91" spans="1:10" x14ac:dyDescent="0.2">
      <c r="D91" s="5"/>
      <c r="E91" s="5"/>
      <c r="G91" s="5"/>
    </row>
    <row r="92" spans="1:10" x14ac:dyDescent="0.2">
      <c r="D92" s="5"/>
      <c r="E92" s="5"/>
      <c r="G92" s="5"/>
    </row>
    <row r="93" spans="1:10" x14ac:dyDescent="0.2">
      <c r="D93" s="8"/>
      <c r="E93" s="8"/>
      <c r="G93" s="8"/>
    </row>
  </sheetData>
  <sheetProtection algorithmName="SHA-512" hashValue="AJm8ZqC1yMKUMzURsU3oY88cOelSD/gjvjnwX6S0JBtyjkmLFRG8Q+Ubpt1luCxWWJJRAwMfXq9Em5xBGDla0A==" saltValue="cNjbu+kbWVMExdl2F3J6aw==" spinCount="100000" sheet="1" objects="1" scenarios="1"/>
  <mergeCells count="3">
    <mergeCell ref="D74:F74"/>
    <mergeCell ref="B74:C74"/>
    <mergeCell ref="A75:B75"/>
  </mergeCells>
  <pageMargins left="0.7" right="0.7" top="0.75" bottom="0.75" header="0.3" footer="0.3"/>
  <pageSetup paperSize="9" scale="30" orientation="landscape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&amp; Precept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Spiers</dc:creator>
  <cp:lastModifiedBy>Steve Trott</cp:lastModifiedBy>
  <cp:lastPrinted>2025-10-02T20:20:23Z</cp:lastPrinted>
  <dcterms:created xsi:type="dcterms:W3CDTF">2024-10-02T11:32:28Z</dcterms:created>
  <dcterms:modified xsi:type="dcterms:W3CDTF">2025-11-26T15:39:44Z</dcterms:modified>
</cp:coreProperties>
</file>